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2" sheetId="1" r:id="rId1"/>
  </sheets>
  <externalReferences>
    <externalReference r:id="rId4"/>
    <externalReference r:id="rId5"/>
    <externalReference r:id="rId6"/>
  </externalReferences>
  <definedNames>
    <definedName name="_xlnm.Print_Area" localSheetId="0">'Hoja2'!$C$2:$L$23</definedName>
  </definedNames>
  <calcPr fullCalcOnLoad="1"/>
</workbook>
</file>

<file path=xl/comments1.xml><?xml version="1.0" encoding="utf-8"?>
<comments xmlns="http://schemas.openxmlformats.org/spreadsheetml/2006/main">
  <authors>
    <author>STIC</author>
  </authors>
  <commentList>
    <comment ref="N15" authorId="0">
      <text>
        <r>
          <rPr>
            <sz val="12"/>
            <rFont val="Tahoma"/>
            <family val="2"/>
          </rPr>
          <t>50 km Arteria de Agua Potable del Almanzora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<sst xmlns="http://schemas.openxmlformats.org/spreadsheetml/2006/main" count="92" uniqueCount="66">
  <si>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Multiple.xls</t>
  </si>
  <si>
    <t>Proyecto</t>
  </si>
  <si>
    <t>Fecha</t>
  </si>
  <si>
    <t>Descripción</t>
  </si>
  <si>
    <t>Presupuesto total (euros)</t>
  </si>
  <si>
    <t>TOTAL</t>
  </si>
  <si>
    <t>Subvención UE (euros)</t>
  </si>
  <si>
    <t>Departamento Implicado</t>
  </si>
  <si>
    <t>Planta desaladora de ALMERÍA</t>
  </si>
  <si>
    <t>Obras de Saneamiento del Campo de Dalias  1995-ES-16-C-PE-014</t>
  </si>
  <si>
    <t>2000-2006</t>
  </si>
  <si>
    <t>Ministerio De Economía y Hacienda</t>
  </si>
  <si>
    <t>Actuaciones para la gestión de residuos en la Comunidad Autónoma de Andalucía</t>
  </si>
  <si>
    <t>Plantas de clasificación y estaciones de transferencia-Andalucía 2003</t>
  </si>
  <si>
    <t>Centros de acondicionamiento y Puntos Limpios-Andalucía 2003</t>
  </si>
  <si>
    <t>Sellado de vertederos-Andalucía 2003</t>
  </si>
  <si>
    <t>Desarrollo del Muelle de poniente del Puerto de Almería 1º fase</t>
  </si>
  <si>
    <t>transporte</t>
  </si>
  <si>
    <t>Línea de Alta velocidad Almería-Región de Murcia   P.O. de Fondo de Cohesión-FEDER 2007-2013</t>
  </si>
  <si>
    <t>2007-2013</t>
  </si>
  <si>
    <t>ADIF</t>
  </si>
  <si>
    <t>(Andalucía y Provincia)</t>
  </si>
  <si>
    <t xml:space="preserve">Saneamiento </t>
  </si>
  <si>
    <t>se desconoce</t>
  </si>
  <si>
    <t>Abastecimiento en la Cuenca Hidrográfica del  Sur-2001-Comunidad Autónoma de Andalucía-2001</t>
  </si>
  <si>
    <t>Ministerio de Economía y Hacienda</t>
  </si>
  <si>
    <t>D.G. Fondos Comunitarios</t>
  </si>
  <si>
    <t>Nº 2000 ES.16.C. PE.045</t>
  </si>
  <si>
    <t xml:space="preserve">comprende varios proyectos, entre ellos: </t>
  </si>
  <si>
    <t>p2: reposición de la red de abastecimiento e instalación de saneamiento en la zona del Zapillo (Almería)</t>
  </si>
  <si>
    <t>Diputación de Almería</t>
  </si>
  <si>
    <t>p3: Actuaciones urgentes en el sistema de abastecimiento del Almanzora-Los Vélez</t>
  </si>
  <si>
    <t>ayuda aprobada</t>
  </si>
  <si>
    <t>segura</t>
  </si>
  <si>
    <t>supuesta</t>
  </si>
  <si>
    <t>presupuesto elegible</t>
  </si>
  <si>
    <t>50 km Arteria de Agua Potable del Almanzora (15 municipios)</t>
  </si>
  <si>
    <t>fuente:</t>
  </si>
  <si>
    <t>prep. Total o sólo elegible?</t>
  </si>
  <si>
    <t>Ayuntamiento de Almería</t>
  </si>
  <si>
    <t>Reposición de la red de abastecimiento e instalación de saneamiento en la zona del Zapillo (Almería)</t>
  </si>
  <si>
    <t>Actuaciones urgentes en el sistema de abastecimiento del Almanzora-Los Vélez</t>
  </si>
  <si>
    <t>Comentarios</t>
  </si>
  <si>
    <t xml:space="preserve">Medio Ambiente </t>
  </si>
  <si>
    <t>Medio Ambiente</t>
  </si>
  <si>
    <t>COMENTARIO</t>
  </si>
  <si>
    <t>Cohesión - Parcial</t>
  </si>
  <si>
    <t>Abastecimiento en la Cuenca Hidrográfica del Sur-2001-Comunidad Autónoma de Andalucía-2001 Nº2000 ES.16.C.PE.045. Comprende varios proyectos:</t>
  </si>
  <si>
    <t>ES FEDER.</t>
  </si>
  <si>
    <t>parte de los proyectos regionales</t>
  </si>
  <si>
    <t>AVE</t>
  </si>
  <si>
    <t>estimado que se destina a ALM</t>
  </si>
  <si>
    <t xml:space="preserve">                                  FONDO DE COHESIÓN</t>
  </si>
  <si>
    <t>proporcional por población</t>
  </si>
  <si>
    <t>% DEL TOTAL FONDOS EUROPEOS-ALMERIA 2000-2009:</t>
  </si>
  <si>
    <t>FONDO DE COHESIÓN</t>
  </si>
  <si>
    <t>% COF.</t>
  </si>
  <si>
    <t>Ayto. Almería-Junta de Andalucía</t>
  </si>
  <si>
    <t>Ayto. El Ejido</t>
  </si>
  <si>
    <t>Ministerio  Economía y Hacienda</t>
  </si>
  <si>
    <t>(Andalucía  y Provincia)</t>
  </si>
  <si>
    <t>Actuación Global Infraestructuras Ensenada San Miguel-Almerimar (El Ejido)</t>
  </si>
  <si>
    <t>parcial UE</t>
  </si>
  <si>
    <t>proyectos regionales:</t>
  </si>
  <si>
    <t>%FF-EUR-ALM2000-2009</t>
  </si>
  <si>
    <t>total DESALADORAS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</si>
</sst>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%"/>
    <numFmt numFmtId="188" formatCode="0.000%"/>
    <numFmt numFmtId="189" formatCode="0.0000%"/>
    <numFmt numFmtId="190" formatCode="0.00000%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-* #,##0.00\ [$€]_-;\-* #,##0.00\ [$€]_-;_-* &quot;-&quot;??\ [$€]_-;_-@_-"/>
    <numFmt numFmtId="203" formatCode="_-* #,##0.0\ [$€]_-;\-* #,##0.0\ [$€]_-;_-* &quot;-&quot;??\ [$€]_-;_-@_-"/>
    <numFmt numFmtId="204" formatCode="_-* #,##0\ [$€]_-;\-* #,##0\ [$€]_-;_-* &quot;-&quot;??\ [$€]_-;_-@_-"/>
    <numFmt numFmtId="205" formatCode="#,##0\ &quot;€&quot;"/>
  </numFmts>
  <fonts count="23">
    <font>
      <sz val="10"/>
      <name val="Arial"/>
      <family val="0"/>
    </font>
    <font>
      <sz val="8"/>
      <color indexed="9"/>
      <name val="Times New Roman"/>
      <family val="1"/>
    </font>
    <font>
      <sz val="28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7"/>
      <name val="Arial"/>
      <family val="0"/>
    </font>
    <font>
      <sz val="11"/>
      <color indexed="17"/>
      <name val="Arial"/>
      <family val="2"/>
    </font>
    <font>
      <sz val="8"/>
      <name val="Tahoma"/>
      <family val="0"/>
    </font>
    <font>
      <sz val="12"/>
      <name val="Tahoma"/>
      <family val="2"/>
    </font>
    <font>
      <sz val="14"/>
      <name val="Arial"/>
      <family val="0"/>
    </font>
    <font>
      <sz val="10"/>
      <color indexed="23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2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204" fontId="6" fillId="3" borderId="2" xfId="15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204" fontId="8" fillId="3" borderId="2" xfId="15" applyNumberFormat="1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0" fillId="3" borderId="6" xfId="0" applyFont="1" applyFill="1" applyBorder="1" applyAlignment="1">
      <alignment horizontal="center" wrapText="1"/>
    </xf>
    <xf numFmtId="9" fontId="0" fillId="0" borderId="0" xfId="0" applyNumberFormat="1" applyFill="1" applyAlignment="1">
      <alignment/>
    </xf>
    <xf numFmtId="0" fontId="0" fillId="0" borderId="7" xfId="0" applyBorder="1" applyAlignment="1">
      <alignment/>
    </xf>
    <xf numFmtId="204" fontId="6" fillId="4" borderId="6" xfId="15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right"/>
    </xf>
    <xf numFmtId="204" fontId="11" fillId="0" borderId="0" xfId="15" applyNumberFormat="1" applyFont="1" applyAlignment="1">
      <alignment/>
    </xf>
    <xf numFmtId="0" fontId="0" fillId="0" borderId="9" xfId="0" applyBorder="1" applyAlignment="1">
      <alignment/>
    </xf>
    <xf numFmtId="0" fontId="0" fillId="3" borderId="9" xfId="0" applyFont="1" applyFill="1" applyBorder="1" applyAlignment="1">
      <alignment horizontal="center" wrapText="1"/>
    </xf>
    <xf numFmtId="3" fontId="0" fillId="3" borderId="9" xfId="0" applyNumberFormat="1" applyFont="1" applyFill="1" applyBorder="1" applyAlignment="1">
      <alignment horizontal="center" wrapText="1"/>
    </xf>
    <xf numFmtId="205" fontId="0" fillId="3" borderId="9" xfId="0" applyNumberFormat="1" applyFont="1" applyFill="1" applyBorder="1" applyAlignment="1">
      <alignment horizontal="center" wrapText="1"/>
    </xf>
    <xf numFmtId="9" fontId="0" fillId="3" borderId="9" xfId="22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205" fontId="12" fillId="3" borderId="10" xfId="0" applyNumberFormat="1" applyFont="1" applyFill="1" applyBorder="1" applyAlignment="1">
      <alignment horizontal="center" wrapText="1"/>
    </xf>
    <xf numFmtId="3" fontId="12" fillId="3" borderId="1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4" fillId="3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wrapText="1"/>
    </xf>
    <xf numFmtId="205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9" fontId="0" fillId="0" borderId="0" xfId="22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205" fontId="0" fillId="3" borderId="1" xfId="0" applyNumberFormat="1" applyFont="1" applyFill="1" applyBorder="1" applyAlignment="1">
      <alignment horizontal="center" wrapText="1"/>
    </xf>
    <xf numFmtId="205" fontId="0" fillId="3" borderId="6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3" fontId="0" fillId="3" borderId="1" xfId="0" applyNumberFormat="1" applyFont="1" applyFill="1" applyBorder="1" applyAlignment="1">
      <alignment horizontal="center" wrapText="1"/>
    </xf>
    <xf numFmtId="3" fontId="0" fillId="3" borderId="6" xfId="0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205" fontId="0" fillId="3" borderId="3" xfId="0" applyNumberFormat="1" applyFont="1" applyFill="1" applyBorder="1" applyAlignment="1">
      <alignment horizontal="center" wrapText="1"/>
    </xf>
    <xf numFmtId="3" fontId="0" fillId="3" borderId="3" xfId="0" applyNumberFormat="1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/>
    </xf>
    <xf numFmtId="9" fontId="0" fillId="3" borderId="0" xfId="22" applyFont="1" applyFill="1" applyBorder="1" applyAlignment="1">
      <alignment horizontal="center" wrapText="1"/>
    </xf>
    <xf numFmtId="3" fontId="12" fillId="3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3" borderId="0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205" fontId="13" fillId="5" borderId="9" xfId="0" applyNumberFormat="1" applyFont="1" applyFill="1" applyBorder="1" applyAlignment="1">
      <alignment horizontal="center" wrapText="1"/>
    </xf>
    <xf numFmtId="205" fontId="0" fillId="0" borderId="3" xfId="0" applyNumberFormat="1" applyFont="1" applyFill="1" applyBorder="1" applyAlignment="1">
      <alignment horizontal="right" wrapText="1"/>
    </xf>
    <xf numFmtId="204" fontId="6" fillId="3" borderId="2" xfId="15" applyNumberFormat="1" applyFont="1" applyFill="1" applyBorder="1" applyAlignment="1">
      <alignment horizontal="right" wrapText="1"/>
    </xf>
    <xf numFmtId="0" fontId="0" fillId="0" borderId="6" xfId="0" applyBorder="1" applyAlignment="1">
      <alignment horizontal="right"/>
    </xf>
    <xf numFmtId="205" fontId="14" fillId="0" borderId="0" xfId="0" applyNumberFormat="1" applyFont="1" applyFill="1" applyBorder="1" applyAlignment="1">
      <alignment horizontal="right" wrapText="1"/>
    </xf>
    <xf numFmtId="9" fontId="14" fillId="0" borderId="0" xfId="22" applyNumberFormat="1" applyFont="1" applyFill="1" applyBorder="1" applyAlignment="1">
      <alignment horizontal="center" wrapText="1"/>
    </xf>
    <xf numFmtId="3" fontId="0" fillId="3" borderId="11" xfId="0" applyNumberFormat="1" applyFont="1" applyFill="1" applyBorder="1" applyAlignment="1">
      <alignment horizontal="center" wrapText="1"/>
    </xf>
    <xf numFmtId="10" fontId="15" fillId="6" borderId="6" xfId="22" applyNumberFormat="1" applyFont="1" applyFill="1" applyBorder="1" applyAlignment="1">
      <alignment horizontal="center" wrapText="1"/>
    </xf>
    <xf numFmtId="10" fontId="15" fillId="6" borderId="9" xfId="22" applyNumberFormat="1" applyFont="1" applyFill="1" applyBorder="1" applyAlignment="1">
      <alignment horizontal="center" wrapText="1"/>
    </xf>
    <xf numFmtId="3" fontId="0" fillId="3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0" fontId="15" fillId="0" borderId="0" xfId="22" applyNumberFormat="1" applyFont="1" applyFill="1" applyBorder="1" applyAlignment="1">
      <alignment horizontal="center" wrapText="1"/>
    </xf>
    <xf numFmtId="9" fontId="7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/>
    </xf>
    <xf numFmtId="0" fontId="6" fillId="3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205" fontId="0" fillId="0" borderId="0" xfId="0" applyNumberFormat="1" applyAlignment="1">
      <alignment/>
    </xf>
    <xf numFmtId="0" fontId="0" fillId="4" borderId="0" xfId="0" applyFill="1" applyAlignment="1">
      <alignment horizontal="left"/>
    </xf>
    <xf numFmtId="0" fontId="0" fillId="7" borderId="0" xfId="0" applyFill="1" applyAlignment="1">
      <alignment/>
    </xf>
    <xf numFmtId="0" fontId="16" fillId="7" borderId="0" xfId="0" applyFont="1" applyFill="1" applyAlignment="1">
      <alignment horizontal="right"/>
    </xf>
    <xf numFmtId="10" fontId="17" fillId="7" borderId="9" xfId="22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wrapText="1"/>
    </xf>
    <xf numFmtId="205" fontId="14" fillId="8" borderId="9" xfId="0" applyNumberFormat="1" applyFont="1" applyFill="1" applyBorder="1" applyAlignment="1">
      <alignment horizontal="right" wrapText="1"/>
    </xf>
    <xf numFmtId="3" fontId="0" fillId="8" borderId="9" xfId="0" applyNumberFormat="1" applyFont="1" applyFill="1" applyBorder="1" applyAlignment="1">
      <alignment horizontal="center" wrapText="1"/>
    </xf>
    <xf numFmtId="0" fontId="0" fillId="8" borderId="9" xfId="0" applyFont="1" applyFill="1" applyBorder="1" applyAlignment="1">
      <alignment horizontal="center" wrapText="1"/>
    </xf>
    <xf numFmtId="205" fontId="0" fillId="8" borderId="9" xfId="0" applyNumberFormat="1" applyFont="1" applyFill="1" applyBorder="1" applyAlignment="1">
      <alignment horizontal="center" wrapText="1"/>
    </xf>
    <xf numFmtId="9" fontId="0" fillId="8" borderId="9" xfId="22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left" wrapText="1"/>
    </xf>
    <xf numFmtId="3" fontId="6" fillId="8" borderId="9" xfId="0" applyNumberFormat="1" applyFont="1" applyFill="1" applyBorder="1" applyAlignment="1">
      <alignment horizontal="left" wrapText="1"/>
    </xf>
    <xf numFmtId="10" fontId="18" fillId="3" borderId="0" xfId="22" applyNumberFormat="1" applyFont="1" applyFill="1" applyBorder="1" applyAlignment="1">
      <alignment horizontal="left" wrapText="1"/>
    </xf>
    <xf numFmtId="9" fontId="19" fillId="0" borderId="0" xfId="22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5" fillId="9" borderId="1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/>
    </xf>
    <xf numFmtId="0" fontId="6" fillId="3" borderId="6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/>
    </xf>
    <xf numFmtId="205" fontId="14" fillId="0" borderId="9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205" fontId="0" fillId="0" borderId="0" xfId="0" applyNumberForma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10" borderId="0" xfId="0" applyFill="1" applyAlignment="1">
      <alignment/>
    </xf>
    <xf numFmtId="10" fontId="11" fillId="10" borderId="0" xfId="22" applyNumberFormat="1" applyFont="1" applyFill="1" applyAlignment="1">
      <alignment/>
    </xf>
    <xf numFmtId="10" fontId="11" fillId="7" borderId="0" xfId="22" applyNumberFormat="1" applyFont="1" applyFill="1" applyAlignment="1">
      <alignment/>
    </xf>
    <xf numFmtId="10" fontId="0" fillId="0" borderId="0" xfId="0" applyNumberFormat="1" applyAlignment="1">
      <alignment/>
    </xf>
    <xf numFmtId="0" fontId="2" fillId="6" borderId="14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DER_marzo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FEUR-ALMERIA-global-MARZO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FEUR-ALMERIA-glob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ER-becarios"/>
      <sheetName val="Desarrollo e innovación empresa"/>
      <sheetName val="econo.conocimiento"/>
      <sheetName val="recursos hídricos y m.ambiente"/>
      <sheetName val="infraestructuras del transporte"/>
      <sheetName val="Desarrollo local y urbano e inf"/>
      <sheetName val="Patrimonio histórico-cultural"/>
      <sheetName val="AT"/>
      <sheetName val="CANTIDAD POR EJES-FEDER"/>
      <sheetName val="inversionanual-FEDER"/>
      <sheetName val="Desarrollo local y urbano e (2)"/>
      <sheetName val="CANTIDAD POR EJES-FEDER (2)"/>
      <sheetName val="FEDER"/>
      <sheetName val="Desarrollo e innovación y empre"/>
      <sheetName val="Asistencia técnica"/>
    </sheetNames>
    <sheetDataSet>
      <sheetData sheetId="3">
        <row r="10">
          <cell r="H10">
            <v>57644790</v>
          </cell>
        </row>
        <row r="11">
          <cell r="H11">
            <v>31337250</v>
          </cell>
          <cell r="O11">
            <v>0.04169397025920746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FEUR-enero2011"/>
      <sheetName val="Gráfico1"/>
    </sheetNames>
    <sheetDataSet>
      <sheetData sheetId="0">
        <row r="34">
          <cell r="G34">
            <v>2146.727188255427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FEUR-2000-2009"/>
      <sheetName val="Gráfico1"/>
    </sheetNames>
    <sheetDataSet>
      <sheetData sheetId="0">
        <row r="34">
          <cell r="G34">
            <v>2146.7271882554273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1"/>
  <sheetViews>
    <sheetView showGridLines="0" tabSelected="1" zoomScale="58" zoomScaleNormal="58" workbookViewId="0" topLeftCell="A1">
      <selection activeCell="N25" sqref="N25"/>
    </sheetView>
  </sheetViews>
  <sheetFormatPr defaultColWidth="11.421875" defaultRowHeight="12.75" outlineLevelRow="1" outlineLevelCol="1"/>
  <cols>
    <col min="1" max="1" width="1.421875" style="0" customWidth="1"/>
    <col min="2" max="2" width="1.57421875" style="0" customWidth="1"/>
    <col min="3" max="3" width="84.8515625" style="0" customWidth="1"/>
    <col min="4" max="4" width="13.421875" style="0" customWidth="1"/>
    <col min="5" max="5" width="31.140625" style="0" customWidth="1"/>
    <col min="6" max="6" width="33.28125" style="0" customWidth="1"/>
    <col min="7" max="7" width="24.28125" style="0" customWidth="1"/>
    <col min="8" max="8" width="13.7109375" style="0" customWidth="1" outlineLevel="1"/>
    <col min="9" max="9" width="22.00390625" style="0" bestFit="1" customWidth="1"/>
    <col min="10" max="10" width="9.28125" style="0" customWidth="1"/>
    <col min="11" max="11" width="0.85546875" style="0" customWidth="1"/>
    <col min="12" max="12" width="8.421875" style="0" customWidth="1"/>
    <col min="13" max="13" width="1.57421875" style="34" customWidth="1"/>
    <col min="14" max="14" width="28.8515625" style="0" customWidth="1"/>
    <col min="15" max="15" width="12.7109375" style="0" bestFit="1" customWidth="1"/>
    <col min="17" max="17" width="24.7109375" style="0" customWidth="1"/>
    <col min="18" max="18" width="13.140625" style="0" bestFit="1" customWidth="1"/>
  </cols>
  <sheetData>
    <row r="1" ht="12.75">
      <c r="B1" s="1" t="s">
        <v>0</v>
      </c>
    </row>
    <row r="2" spans="3:14" ht="31.5" customHeight="1">
      <c r="C2" s="111" t="s">
        <v>52</v>
      </c>
      <c r="D2" s="112"/>
      <c r="E2" s="112"/>
      <c r="F2" s="112"/>
      <c r="G2" s="112"/>
      <c r="H2" s="72"/>
      <c r="I2" s="94"/>
      <c r="J2" s="73"/>
      <c r="K2" s="51"/>
      <c r="L2" s="51"/>
      <c r="M2" s="51"/>
      <c r="N2" s="51"/>
    </row>
    <row r="3" ht="5.25" customHeight="1">
      <c r="J3" s="32"/>
    </row>
    <row r="4" spans="3:14" ht="30">
      <c r="C4" s="92" t="s">
        <v>1</v>
      </c>
      <c r="D4" s="92" t="s">
        <v>2</v>
      </c>
      <c r="E4" s="92" t="s">
        <v>7</v>
      </c>
      <c r="F4" s="92" t="s">
        <v>3</v>
      </c>
      <c r="G4" s="92" t="s">
        <v>4</v>
      </c>
      <c r="H4" s="92"/>
      <c r="I4" s="92" t="s">
        <v>6</v>
      </c>
      <c r="J4" s="92" t="s">
        <v>56</v>
      </c>
      <c r="K4" s="30"/>
      <c r="L4" s="30"/>
      <c r="M4" s="68"/>
      <c r="N4" s="106" t="s">
        <v>42</v>
      </c>
    </row>
    <row r="5" spans="3:14" s="42" customFormat="1" ht="4.5" customHeight="1">
      <c r="C5" s="93"/>
      <c r="D5" s="93"/>
      <c r="E5" s="93"/>
      <c r="F5" s="93"/>
      <c r="G5" s="93"/>
      <c r="H5" s="93"/>
      <c r="I5" s="93"/>
      <c r="J5" s="93"/>
      <c r="K5" s="68"/>
      <c r="L5" s="68"/>
      <c r="M5" s="68"/>
      <c r="N5" s="91"/>
    </row>
    <row r="6" spans="3:15" ht="25.5">
      <c r="C6" s="87" t="s">
        <v>9</v>
      </c>
      <c r="D6" s="23" t="s">
        <v>10</v>
      </c>
      <c r="E6" s="23" t="s">
        <v>59</v>
      </c>
      <c r="F6" s="23" t="s">
        <v>22</v>
      </c>
      <c r="G6" s="23" t="s">
        <v>23</v>
      </c>
      <c r="H6" s="23" t="s">
        <v>62</v>
      </c>
      <c r="I6" s="82">
        <v>1076439</v>
      </c>
      <c r="J6" s="26">
        <v>0.8</v>
      </c>
      <c r="K6" s="31"/>
      <c r="L6" s="63">
        <f>I6/$I$23</f>
        <v>0.017070859587168082</v>
      </c>
      <c r="M6" s="69"/>
      <c r="N6" s="65"/>
      <c r="O6" s="17"/>
    </row>
    <row r="7" spans="3:15" s="32" customFormat="1" ht="7.5" customHeight="1">
      <c r="C7" s="74"/>
      <c r="D7" s="45"/>
      <c r="E7" s="45"/>
      <c r="F7" s="45"/>
      <c r="G7" s="45"/>
      <c r="H7" s="45"/>
      <c r="I7" s="57"/>
      <c r="J7" s="47"/>
      <c r="K7" s="31"/>
      <c r="L7" s="31"/>
      <c r="M7" s="37"/>
      <c r="N7" s="65"/>
      <c r="O7" s="48"/>
    </row>
    <row r="8" spans="3:14" ht="28.5">
      <c r="C8" s="95" t="s">
        <v>12</v>
      </c>
      <c r="D8" s="16" t="s">
        <v>10</v>
      </c>
      <c r="E8" s="23" t="s">
        <v>59</v>
      </c>
      <c r="F8" s="16" t="s">
        <v>60</v>
      </c>
      <c r="G8" s="16" t="s">
        <v>23</v>
      </c>
      <c r="H8" s="41">
        <v>72751761</v>
      </c>
      <c r="I8" s="58">
        <f>H8*N8</f>
        <v>5921993.3454</v>
      </c>
      <c r="J8" s="44"/>
      <c r="K8" s="31"/>
      <c r="L8" s="43"/>
      <c r="M8" s="37"/>
      <c r="N8" s="89">
        <v>0.0814</v>
      </c>
    </row>
    <row r="9" spans="3:14" ht="25.5">
      <c r="C9" s="87" t="s">
        <v>13</v>
      </c>
      <c r="D9" s="23" t="s">
        <v>10</v>
      </c>
      <c r="E9" s="23" t="s">
        <v>59</v>
      </c>
      <c r="F9" s="23" t="s">
        <v>21</v>
      </c>
      <c r="G9" s="23" t="s">
        <v>23</v>
      </c>
      <c r="H9" s="25">
        <v>10520800</v>
      </c>
      <c r="I9" s="58">
        <f>H9*N8</f>
        <v>856393.12</v>
      </c>
      <c r="J9" s="24"/>
      <c r="K9" s="31"/>
      <c r="L9" s="62"/>
      <c r="M9" s="37"/>
      <c r="N9" t="s">
        <v>63</v>
      </c>
    </row>
    <row r="10" spans="3:14" ht="25.5">
      <c r="C10" s="87" t="s">
        <v>14</v>
      </c>
      <c r="D10" s="23" t="s">
        <v>10</v>
      </c>
      <c r="E10" s="23" t="s">
        <v>59</v>
      </c>
      <c r="F10" s="23" t="s">
        <v>21</v>
      </c>
      <c r="G10" s="23" t="s">
        <v>23</v>
      </c>
      <c r="H10" s="25">
        <v>20077599</v>
      </c>
      <c r="I10" s="58">
        <f>H10*N8</f>
        <v>1634316.5586</v>
      </c>
      <c r="J10" s="24"/>
      <c r="K10" s="31"/>
      <c r="L10" s="62"/>
      <c r="M10" s="37"/>
      <c r="N10" s="65" t="s">
        <v>51</v>
      </c>
    </row>
    <row r="11" spans="3:14" ht="15">
      <c r="C11" s="96" t="s">
        <v>15</v>
      </c>
      <c r="D11" s="39">
        <v>2003</v>
      </c>
      <c r="E11" s="23" t="s">
        <v>59</v>
      </c>
      <c r="F11" s="39" t="s">
        <v>21</v>
      </c>
      <c r="G11" s="39" t="s">
        <v>23</v>
      </c>
      <c r="H11" s="40">
        <v>12713614</v>
      </c>
      <c r="I11" s="58">
        <f>H11*N8</f>
        <v>1034888.1796</v>
      </c>
      <c r="J11" s="43"/>
      <c r="K11" s="31"/>
      <c r="L11" s="63">
        <f>SUM(I8:I11)/I23</f>
        <v>0.1498259565787006</v>
      </c>
      <c r="M11" s="69"/>
      <c r="N11" s="65" t="s">
        <v>53</v>
      </c>
    </row>
    <row r="12" spans="3:14" s="32" customFormat="1" ht="7.5" customHeight="1">
      <c r="C12" s="74"/>
      <c r="D12" s="45"/>
      <c r="E12" s="45"/>
      <c r="F12" s="45"/>
      <c r="G12" s="45"/>
      <c r="H12" s="46"/>
      <c r="I12" s="8"/>
      <c r="J12" s="47"/>
      <c r="K12" s="31"/>
      <c r="L12" s="31"/>
      <c r="M12" s="37"/>
      <c r="N12" s="65"/>
    </row>
    <row r="13" spans="3:14" ht="35.25" customHeight="1">
      <c r="C13" s="97" t="s">
        <v>47</v>
      </c>
      <c r="D13" s="16" t="s">
        <v>10</v>
      </c>
      <c r="E13" s="16" t="s">
        <v>11</v>
      </c>
      <c r="F13" s="16"/>
      <c r="G13" s="44" t="s">
        <v>46</v>
      </c>
      <c r="H13" s="41">
        <v>12181960</v>
      </c>
      <c r="I13" s="59"/>
      <c r="J13" s="44"/>
      <c r="K13" s="31"/>
      <c r="L13" s="31"/>
      <c r="M13" s="37"/>
      <c r="N13" s="65"/>
    </row>
    <row r="14" spans="3:14" ht="25.5" outlineLevel="1">
      <c r="C14" s="98" t="s">
        <v>40</v>
      </c>
      <c r="D14" s="23" t="s">
        <v>10</v>
      </c>
      <c r="E14" s="23" t="s">
        <v>39</v>
      </c>
      <c r="F14" s="23"/>
      <c r="G14" s="25">
        <v>1257249</v>
      </c>
      <c r="H14" s="22"/>
      <c r="I14" s="102">
        <v>1005800</v>
      </c>
      <c r="J14" s="26">
        <f>I14/G14</f>
        <v>0.8000006363099116</v>
      </c>
      <c r="K14" s="31"/>
      <c r="L14" s="64">
        <f>I14/$I$23</f>
        <v>0.01595062105030908</v>
      </c>
      <c r="M14" s="69"/>
      <c r="N14" s="65"/>
    </row>
    <row r="15" spans="3:14" ht="15" outlineLevel="1">
      <c r="C15" s="100" t="s">
        <v>41</v>
      </c>
      <c r="D15" s="84" t="s">
        <v>10</v>
      </c>
      <c r="E15" s="84" t="s">
        <v>30</v>
      </c>
      <c r="F15" s="84" t="s">
        <v>43</v>
      </c>
      <c r="G15" s="85">
        <v>4909442</v>
      </c>
      <c r="H15" s="101"/>
      <c r="I15" s="82">
        <v>3927554</v>
      </c>
      <c r="J15" s="86">
        <v>0.8</v>
      </c>
      <c r="K15" s="49"/>
      <c r="L15" s="64">
        <f>I15/$I$23</f>
        <v>0.06228566863056833</v>
      </c>
      <c r="M15" s="69"/>
      <c r="N15" s="65" t="s">
        <v>45</v>
      </c>
    </row>
    <row r="16" spans="3:14" s="42" customFormat="1" ht="15">
      <c r="C16" s="75"/>
      <c r="D16" s="35"/>
      <c r="E16" s="35"/>
      <c r="F16" s="35"/>
      <c r="G16" s="36"/>
      <c r="H16" s="37"/>
      <c r="I16" s="60"/>
      <c r="J16" s="38"/>
      <c r="K16" s="38"/>
      <c r="L16" s="38"/>
      <c r="M16" s="38"/>
      <c r="N16" s="66"/>
    </row>
    <row r="17" spans="3:17" ht="15">
      <c r="C17" s="99" t="s">
        <v>16</v>
      </c>
      <c r="D17" s="84" t="s">
        <v>10</v>
      </c>
      <c r="E17" s="84" t="s">
        <v>59</v>
      </c>
      <c r="F17" s="84" t="s">
        <v>17</v>
      </c>
      <c r="G17" s="85">
        <f>I17*100%/J17</f>
        <v>18860926.25</v>
      </c>
      <c r="H17" s="84"/>
      <c r="I17" s="82">
        <v>15088741</v>
      </c>
      <c r="J17" s="86">
        <v>0.8</v>
      </c>
      <c r="K17" s="49"/>
      <c r="L17" s="64">
        <f>I17/$I$23</f>
        <v>0.23928692564850038</v>
      </c>
      <c r="M17" s="69"/>
      <c r="N17" s="65"/>
      <c r="P17" s="107"/>
      <c r="Q17" s="78" t="s">
        <v>64</v>
      </c>
    </row>
    <row r="18" spans="3:17" ht="18.75" customHeight="1">
      <c r="C18" s="88" t="s">
        <v>8</v>
      </c>
      <c r="D18" s="84" t="s">
        <v>10</v>
      </c>
      <c r="E18" s="84" t="s">
        <v>57</v>
      </c>
      <c r="F18" s="83" t="s">
        <v>44</v>
      </c>
      <c r="G18" s="85">
        <v>35268409</v>
      </c>
      <c r="H18" s="83"/>
      <c r="I18" s="82">
        <f>G18*J18</f>
        <v>29978147.65</v>
      </c>
      <c r="J18" s="86">
        <v>0.85</v>
      </c>
      <c r="K18" s="49"/>
      <c r="L18" s="64">
        <f>I18/$I$23</f>
        <v>0.47541267941475807</v>
      </c>
      <c r="M18" s="69"/>
      <c r="N18" s="67" t="s">
        <v>38</v>
      </c>
      <c r="O18" s="76">
        <f>J18*G18</f>
        <v>29978147.65</v>
      </c>
      <c r="P18" s="108"/>
      <c r="Q18" s="109">
        <f>I18/('[2]FFEUR-enero2011'!$G$34)/1000000</f>
        <v>0.014046744675051617</v>
      </c>
    </row>
    <row r="19" spans="3:15" s="42" customFormat="1" ht="4.5" customHeight="1">
      <c r="C19" s="103"/>
      <c r="D19" s="37"/>
      <c r="E19" s="35"/>
      <c r="F19" s="37"/>
      <c r="G19" s="36"/>
      <c r="H19" s="37"/>
      <c r="I19" s="60"/>
      <c r="J19" s="38"/>
      <c r="K19" s="38"/>
      <c r="L19" s="69"/>
      <c r="M19" s="69"/>
      <c r="N19" s="104"/>
      <c r="O19" s="105"/>
    </row>
    <row r="20" spans="3:18" ht="18.75" customHeight="1">
      <c r="C20" s="99" t="s">
        <v>61</v>
      </c>
      <c r="D20" s="84" t="s">
        <v>10</v>
      </c>
      <c r="E20" s="84" t="s">
        <v>58</v>
      </c>
      <c r="F20" s="84" t="s">
        <v>44</v>
      </c>
      <c r="G20" s="85">
        <f>I20*100%/J20</f>
        <v>3166041.25</v>
      </c>
      <c r="H20" s="84"/>
      <c r="I20" s="82">
        <v>2532833</v>
      </c>
      <c r="J20" s="86">
        <v>0.8</v>
      </c>
      <c r="K20" s="49"/>
      <c r="L20" s="64">
        <f>I20/$I$23</f>
        <v>0.04016728908999553</v>
      </c>
      <c r="M20" s="69"/>
      <c r="N20" s="67"/>
      <c r="O20" s="76"/>
      <c r="Q20" s="110">
        <f>Q18+'[1]recursos hídricos y m.ambiente'!$O$11</f>
        <v>0.05574071493425908</v>
      </c>
      <c r="R20" t="s">
        <v>65</v>
      </c>
    </row>
    <row r="21" spans="10:18" ht="12.75">
      <c r="J21" s="32"/>
      <c r="K21" s="32"/>
      <c r="L21" s="32"/>
      <c r="M21" s="42"/>
      <c r="N21" s="31"/>
      <c r="R21" s="76">
        <f>I18+'[1]recursos hídricos y m.ambiente'!$H$11+'[1]recursos hídricos y m.ambiente'!$H$10</f>
        <v>118960187.65</v>
      </c>
    </row>
    <row r="22" spans="3:14" s="42" customFormat="1" ht="6.75" customHeight="1">
      <c r="C22" s="55"/>
      <c r="D22" s="55"/>
      <c r="E22" s="55"/>
      <c r="F22" s="55"/>
      <c r="G22" s="55"/>
      <c r="H22" s="55"/>
      <c r="I22" s="55"/>
      <c r="J22" s="55"/>
      <c r="K22" s="54"/>
      <c r="L22" s="54"/>
      <c r="M22" s="54"/>
      <c r="N22" s="54"/>
    </row>
    <row r="23" spans="4:14" ht="18">
      <c r="D23" s="52"/>
      <c r="E23" s="52"/>
      <c r="F23" s="52"/>
      <c r="G23" s="81" t="s">
        <v>55</v>
      </c>
      <c r="H23" s="53" t="s">
        <v>5</v>
      </c>
      <c r="I23" s="56">
        <f>SUM(I6:I22)</f>
        <v>63057105.853599995</v>
      </c>
      <c r="J23" s="56"/>
      <c r="K23" s="33"/>
      <c r="L23" s="90">
        <v>1</v>
      </c>
      <c r="M23" s="61"/>
      <c r="N23" s="33"/>
    </row>
    <row r="24" spans="7:10" ht="15">
      <c r="G24" s="79"/>
      <c r="H24" s="78"/>
      <c r="I24" s="79" t="s">
        <v>54</v>
      </c>
      <c r="J24" s="80">
        <f>I23/'[3]FFEUR-2000-2009'!$G$34/1000000</f>
        <v>0.029373600054343363</v>
      </c>
    </row>
    <row r="25" ht="142.5" customHeight="1"/>
    <row r="26" spans="7:14" ht="12.75">
      <c r="G26" s="4" t="s">
        <v>35</v>
      </c>
      <c r="H26" s="4"/>
      <c r="I26" t="s">
        <v>32</v>
      </c>
      <c r="N26" t="s">
        <v>37</v>
      </c>
    </row>
    <row r="27" spans="3:9" ht="12.75">
      <c r="C27" s="13" t="s">
        <v>24</v>
      </c>
      <c r="D27" s="15"/>
      <c r="E27" t="s">
        <v>25</v>
      </c>
      <c r="I27" s="3"/>
    </row>
    <row r="28" spans="3:9" ht="14.25">
      <c r="C28" s="14" t="s">
        <v>27</v>
      </c>
      <c r="D28" s="16" t="s">
        <v>10</v>
      </c>
      <c r="E28" s="14" t="s">
        <v>26</v>
      </c>
      <c r="F28" s="6"/>
      <c r="G28" s="6"/>
      <c r="H28" s="18"/>
      <c r="I28" s="19">
        <v>12181960</v>
      </c>
    </row>
    <row r="29" ht="12.75">
      <c r="C29" t="s">
        <v>28</v>
      </c>
    </row>
    <row r="30" spans="3:14" ht="14.25">
      <c r="C30" s="5" t="s">
        <v>29</v>
      </c>
      <c r="D30" s="6"/>
      <c r="E30" s="6" t="s">
        <v>39</v>
      </c>
      <c r="F30" s="6"/>
      <c r="G30" s="7">
        <v>1257249.39</v>
      </c>
      <c r="H30" s="7"/>
      <c r="I30" s="12">
        <f>G30*J30</f>
        <v>1005799.512</v>
      </c>
      <c r="J30" s="11">
        <v>0.8</v>
      </c>
      <c r="K30" s="11"/>
      <c r="L30" s="11"/>
      <c r="M30" s="70"/>
      <c r="N30" s="10" t="s">
        <v>34</v>
      </c>
    </row>
    <row r="31" spans="3:14" ht="14.25">
      <c r="C31" s="8" t="s">
        <v>31</v>
      </c>
      <c r="D31" s="9"/>
      <c r="E31" s="9" t="s">
        <v>30</v>
      </c>
      <c r="F31" s="9" t="s">
        <v>36</v>
      </c>
      <c r="G31" s="7">
        <v>4909442</v>
      </c>
      <c r="H31" s="7"/>
      <c r="I31" s="7">
        <f>J31*G31</f>
        <v>3927553.6</v>
      </c>
      <c r="J31" s="2">
        <v>0.8</v>
      </c>
      <c r="K31" s="2"/>
      <c r="L31" s="2"/>
      <c r="M31" s="17"/>
      <c r="N31" t="s">
        <v>33</v>
      </c>
    </row>
    <row r="34" ht="13.5" thickBot="1"/>
    <row r="35" spans="3:14" ht="13.5" thickBot="1">
      <c r="C35" s="27" t="s">
        <v>18</v>
      </c>
      <c r="D35" s="27" t="s">
        <v>19</v>
      </c>
      <c r="E35" s="27" t="s">
        <v>20</v>
      </c>
      <c r="F35" s="27" t="s">
        <v>17</v>
      </c>
      <c r="G35" s="27" t="s">
        <v>23</v>
      </c>
      <c r="H35" s="27"/>
      <c r="I35" s="28">
        <v>696600000</v>
      </c>
      <c r="J35" s="29"/>
      <c r="K35" s="50"/>
      <c r="L35" s="50"/>
      <c r="M35" s="71"/>
      <c r="N35" s="77" t="s">
        <v>48</v>
      </c>
    </row>
    <row r="38" ht="12.75">
      <c r="H38" s="20" t="s">
        <v>49</v>
      </c>
    </row>
    <row r="39" ht="12.75">
      <c r="H39" s="20"/>
    </row>
    <row r="40" spans="8:9" ht="12.75">
      <c r="H40" s="20" t="s">
        <v>50</v>
      </c>
      <c r="I40" s="14"/>
    </row>
    <row r="41" ht="18">
      <c r="I41" s="21">
        <f>67597227-(I6+I17+I18+I28)</f>
        <v>9271939.350000001</v>
      </c>
    </row>
  </sheetData>
  <mergeCells count="1">
    <mergeCell ref="C2:G2"/>
  </mergeCells>
  <printOptions/>
  <pageMargins left="0.49" right="0.37" top="1" bottom="0.42" header="0" footer="0.26"/>
  <pageSetup fitToHeight="1" fitToWidth="1" horizontalDpi="300" verticalDpi="300" orientation="landscape" paperSize="9" scale="56" r:id="rId3"/>
  <headerFooter alignWithMargins="0">
    <oddFooter>&amp;R&amp;"Arial Narrow,Normal"&amp;8&amp;F | &amp;A |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www.excelavanzado.com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 Aparicio</dc:creator>
  <cp:keywords/>
  <dc:description/>
  <cp:lastModifiedBy>WinuE</cp:lastModifiedBy>
  <cp:lastPrinted>2011-01-17T03:17:26Z</cp:lastPrinted>
  <dcterms:created xsi:type="dcterms:W3CDTF">1999-01-11T13:35:22Z</dcterms:created>
  <dcterms:modified xsi:type="dcterms:W3CDTF">2011-04-24T17:03:27Z</dcterms:modified>
  <cp:category/>
  <cp:version/>
  <cp:contentType/>
  <cp:contentStatus/>
</cp:coreProperties>
</file>